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<sst xmlns="http://schemas.openxmlformats.org/spreadsheetml/2006/main" count="36" uniqueCount="30">
  <si>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Total Frames</t>
  </si>
  <si>
    <t>Minutes</t>
  </si>
  <si>
    <t>Hours</t>
  </si>
  <si>
    <t>Seconds</t>
  </si>
  <si>
    <t>No of Minutes</t>
  </si>
  <si>
    <t>No of Hours</t>
  </si>
  <si>
    <t>Insert</t>
  </si>
  <si>
    <t>Brian R Pritchard</t>
  </si>
  <si>
    <t>www.brianpritchard.com</t>
  </si>
  <si>
    <t>Film Running Time Calculator</t>
  </si>
  <si>
    <t>16mm</t>
  </si>
  <si>
    <t>35mm</t>
  </si>
  <si>
    <t>FEET</t>
  </si>
  <si>
    <t>FRAMES</t>
  </si>
  <si>
    <t>9.5mm</t>
  </si>
  <si>
    <t>Super 8mm</t>
  </si>
  <si>
    <t>Std 8mm</t>
  </si>
  <si>
    <t>Frames per foot</t>
  </si>
  <si>
    <t>Super 8</t>
  </si>
  <si>
    <t>Std 8</t>
  </si>
  <si>
    <t>28mm</t>
  </si>
  <si>
    <t>Motion Picture Consultant</t>
  </si>
  <si>
    <t>Please Insert                            Feet/Frames/Running speed             in green boxes</t>
  </si>
  <si>
    <t>Total frames</t>
  </si>
  <si>
    <r>
      <t xml:space="preserve">Insert FPS </t>
    </r>
    <r>
      <rPr>
        <b/>
        <sz val="10"/>
        <rFont val="Wingdings 3"/>
        <family val="1"/>
      </rPr>
      <t>a</t>
    </r>
  </si>
  <si>
    <t>32 Hillcrest Avenue</t>
  </si>
  <si>
    <t>Kingsley holt</t>
  </si>
  <si>
    <t>Staffordshire</t>
  </si>
  <si>
    <t>ST10 2BJ</t>
  </si>
  <si>
    <t>United Kingdom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</si>
</sst>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;;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57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16"/>
      <name val="Broadway"/>
      <family val="5"/>
    </font>
    <font>
      <b/>
      <sz val="10"/>
      <color indexed="8"/>
      <name val="Arial"/>
      <family val="2"/>
    </font>
    <font>
      <sz val="10"/>
      <color indexed="12"/>
      <name val="Wingdings 3"/>
      <family val="1"/>
    </font>
    <font>
      <b/>
      <sz val="10"/>
      <name val="Wingdings 3"/>
      <family val="1"/>
    </font>
    <font>
      <sz val="10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0" fontId="2" fillId="0" borderId="2" xfId="0" applyFont="1" applyBorder="1" applyAlignment="1">
      <alignment horizontal="center"/>
    </xf>
    <xf numFmtId="0" fontId="6" fillId="3" borderId="0" xfId="0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/>
      <protection hidden="1"/>
    </xf>
    <xf numFmtId="1" fontId="2" fillId="0" borderId="1" xfId="0" applyNumberFormat="1" applyFont="1" applyBorder="1" applyAlignment="1">
      <alignment horizontal="center"/>
    </xf>
    <xf numFmtId="0" fontId="6" fillId="3" borderId="4" xfId="0" applyFont="1" applyFill="1" applyBorder="1" applyAlignment="1" applyProtection="1">
      <alignment/>
      <protection hidden="1"/>
    </xf>
    <xf numFmtId="0" fontId="6" fillId="3" borderId="5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6" fillId="3" borderId="7" xfId="0" applyFont="1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5" fillId="6" borderId="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" fontId="3" fillId="7" borderId="1" xfId="0" applyNumberFormat="1" applyFont="1" applyFill="1" applyBorder="1" applyAlignment="1" applyProtection="1">
      <alignment horizontal="center"/>
      <protection hidden="1"/>
    </xf>
    <xf numFmtId="1" fontId="3" fillId="8" borderId="1" xfId="0" applyNumberFormat="1" applyFont="1" applyFill="1" applyBorder="1" applyAlignment="1" applyProtection="1">
      <alignment horizontal="center"/>
      <protection hidden="1"/>
    </xf>
    <xf numFmtId="0" fontId="11" fillId="8" borderId="1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2" fillId="0" borderId="3" xfId="0" applyFont="1" applyBorder="1" applyAlignment="1">
      <alignment horizontal="center"/>
    </xf>
    <xf numFmtId="0" fontId="3" fillId="4" borderId="9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>
      <alignment/>
    </xf>
    <xf numFmtId="165" fontId="14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14</xdr:row>
      <xdr:rowOff>47625</xdr:rowOff>
    </xdr:from>
    <xdr:to>
      <xdr:col>3</xdr:col>
      <xdr:colOff>476250</xdr:colOff>
      <xdr:row>21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647950"/>
          <a:ext cx="809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pritchard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57421875" style="0" customWidth="1"/>
    <col min="2" max="2" width="24.140625" style="1" bestFit="1" customWidth="1"/>
    <col min="3" max="3" width="8.7109375" style="0" bestFit="1" customWidth="1"/>
    <col min="4" max="4" width="8.7109375" style="0" customWidth="1"/>
    <col min="5" max="5" width="11.421875" style="0" bestFit="1" customWidth="1"/>
    <col min="6" max="6" width="12.8515625" style="0" bestFit="1" customWidth="1"/>
    <col min="7" max="7" width="13.57421875" style="0" bestFit="1" customWidth="1"/>
    <col min="8" max="8" width="13.7109375" style="0" bestFit="1" customWidth="1"/>
    <col min="9" max="9" width="3.140625" style="0" customWidth="1"/>
    <col min="10" max="10" width="2.8515625" style="0" customWidth="1"/>
    <col min="11" max="15" width="11.8515625" style="0" customWidth="1"/>
    <col min="16" max="16" width="14.140625" style="0" bestFit="1" customWidth="1"/>
    <col min="17" max="17" width="14.140625" style="0" customWidth="1"/>
    <col min="18" max="18" width="13.28125" style="0" bestFit="1" customWidth="1"/>
  </cols>
  <sheetData>
    <row r="1" ht="13.5" thickBot="1"/>
    <row r="2" spans="2:15" ht="14.25" thickBot="1" thickTop="1">
      <c r="B2" s="40" t="s">
        <v>6</v>
      </c>
      <c r="C2" s="41"/>
      <c r="D2" s="21"/>
      <c r="E2" s="21"/>
      <c r="F2" s="21"/>
      <c r="G2" s="21"/>
      <c r="H2" s="21"/>
      <c r="I2" s="22"/>
      <c r="K2" s="3"/>
      <c r="L2" s="3"/>
      <c r="M2" s="3"/>
      <c r="N2" s="3"/>
      <c r="O2" s="3"/>
    </row>
    <row r="3" spans="2:16" s="2" customFormat="1" ht="14.25" thickBot="1" thickTop="1">
      <c r="B3" s="17" t="s">
        <v>12</v>
      </c>
      <c r="C3" s="17" t="s">
        <v>13</v>
      </c>
      <c r="D3" s="13"/>
      <c r="E3" s="13"/>
      <c r="F3" s="13"/>
      <c r="G3" s="13"/>
      <c r="H3" s="13"/>
      <c r="I3" s="14"/>
      <c r="K3" s="37" t="s">
        <v>0</v>
      </c>
      <c r="L3" s="37" t="s">
        <v>3</v>
      </c>
      <c r="M3" s="37" t="s">
        <v>4</v>
      </c>
      <c r="N3" s="37" t="s">
        <v>5</v>
      </c>
      <c r="O3" s="25"/>
      <c r="P3" s="25"/>
    </row>
    <row r="4" spans="2:18" ht="21.75" thickBot="1" thickTop="1">
      <c r="B4" s="15">
        <v>50</v>
      </c>
      <c r="C4" s="15">
        <v>0</v>
      </c>
      <c r="D4" s="13"/>
      <c r="E4" s="46" t="s">
        <v>9</v>
      </c>
      <c r="F4" s="43"/>
      <c r="G4" s="43"/>
      <c r="H4" s="47"/>
      <c r="I4" s="14"/>
      <c r="K4" s="37">
        <f>B4*40+C4</f>
        <v>2000</v>
      </c>
      <c r="L4" s="37">
        <f>K4/C7</f>
        <v>83.33333333333333</v>
      </c>
      <c r="M4" s="37">
        <f>L4/60</f>
        <v>1.3888888888888888</v>
      </c>
      <c r="N4" s="37">
        <f>M4/60</f>
        <v>0.023148148148148147</v>
      </c>
      <c r="O4" s="3"/>
      <c r="P4" s="3"/>
      <c r="Q4" s="3"/>
      <c r="R4" s="3"/>
    </row>
    <row r="5" spans="2:16" ht="13.5" thickTop="1">
      <c r="B5" s="16"/>
      <c r="C5" s="13"/>
      <c r="D5" s="13"/>
      <c r="E5" s="13"/>
      <c r="F5" s="13"/>
      <c r="G5" s="13"/>
      <c r="H5" s="13"/>
      <c r="I5" s="14"/>
      <c r="K5" s="37" t="s">
        <v>10</v>
      </c>
      <c r="L5" s="37">
        <f>ROUNDDOWN(L4,0)</f>
        <v>83</v>
      </c>
      <c r="M5" s="37">
        <f>ROUNDDOWN(M4,0)</f>
        <v>1</v>
      </c>
      <c r="N5" s="37">
        <f>ROUNDDOWN(N4,0)</f>
        <v>0</v>
      </c>
      <c r="O5" s="3"/>
      <c r="P5" s="3"/>
    </row>
    <row r="6" spans="2:16" ht="13.5" thickBot="1">
      <c r="B6" s="16"/>
      <c r="C6" s="13"/>
      <c r="D6" s="13"/>
      <c r="E6" s="13"/>
      <c r="F6" s="13"/>
      <c r="G6" s="13" t="s">
        <v>23</v>
      </c>
      <c r="H6" s="13"/>
      <c r="I6" s="14"/>
      <c r="K6" s="37"/>
      <c r="L6" s="37">
        <f>(M4-M5)*60</f>
        <v>23.33333333333333</v>
      </c>
      <c r="M6" s="37">
        <f>(N4-N5)*60</f>
        <v>1.3888888888888888</v>
      </c>
      <c r="N6" s="37"/>
      <c r="O6" s="3"/>
      <c r="P6" s="3"/>
    </row>
    <row r="7" spans="2:16" ht="14.25" thickBot="1" thickTop="1">
      <c r="B7" s="33" t="s">
        <v>24</v>
      </c>
      <c r="C7" s="34">
        <v>24</v>
      </c>
      <c r="D7" s="44" t="s">
        <v>0</v>
      </c>
      <c r="E7" s="13"/>
      <c r="F7" s="13"/>
      <c r="G7" s="13"/>
      <c r="H7" s="13"/>
      <c r="I7" s="14"/>
      <c r="K7" s="37"/>
      <c r="L7" s="37"/>
      <c r="M7" s="37"/>
      <c r="N7" s="37"/>
      <c r="O7" s="3"/>
      <c r="P7" s="3"/>
    </row>
    <row r="8" spans="2:16" ht="14.25" thickBot="1" thickTop="1">
      <c r="B8" s="16"/>
      <c r="C8" s="13"/>
      <c r="D8" s="45"/>
      <c r="E8" s="13"/>
      <c r="F8" s="6" t="s">
        <v>2</v>
      </c>
      <c r="G8" s="6" t="s">
        <v>1</v>
      </c>
      <c r="H8" s="6" t="s">
        <v>3</v>
      </c>
      <c r="I8" s="14"/>
      <c r="K8" s="37">
        <f>B4*16+C4</f>
        <v>800</v>
      </c>
      <c r="L8" s="37">
        <f>K8/C7</f>
        <v>33.333333333333336</v>
      </c>
      <c r="M8" s="37">
        <f>L8/60</f>
        <v>0.5555555555555556</v>
      </c>
      <c r="N8" s="37">
        <f>M8/60</f>
        <v>0.00925925925925926</v>
      </c>
      <c r="O8" s="3"/>
      <c r="P8" s="3"/>
    </row>
    <row r="9" spans="2:16" ht="14.25" thickBot="1" thickTop="1">
      <c r="B9" s="23" t="s">
        <v>17</v>
      </c>
      <c r="C9" s="31">
        <v>16</v>
      </c>
      <c r="D9" s="30">
        <f>K8</f>
        <v>800</v>
      </c>
      <c r="E9" s="12" t="s">
        <v>11</v>
      </c>
      <c r="F9" s="4">
        <f>N9</f>
        <v>0</v>
      </c>
      <c r="G9" s="4">
        <f>ROUNDDOWN(M10,0)</f>
        <v>0</v>
      </c>
      <c r="H9" s="5">
        <f>L10</f>
        <v>33.333333333333336</v>
      </c>
      <c r="I9" s="14"/>
      <c r="K9" s="37" t="s">
        <v>11</v>
      </c>
      <c r="L9" s="37">
        <f>ROUNDDOWN(L8,0)</f>
        <v>33</v>
      </c>
      <c r="M9" s="37">
        <f>ROUNDDOWN(M8,0)</f>
        <v>0</v>
      </c>
      <c r="N9" s="37">
        <f>ROUNDDOWN(N8,0)</f>
        <v>0</v>
      </c>
      <c r="O9" s="3"/>
      <c r="P9" s="3"/>
    </row>
    <row r="10" spans="2:16" ht="14.25" thickBot="1" thickTop="1">
      <c r="B10" s="16"/>
      <c r="C10" s="31">
        <v>20.5</v>
      </c>
      <c r="D10" s="29">
        <f>K25</f>
        <v>1025</v>
      </c>
      <c r="E10" s="28" t="s">
        <v>20</v>
      </c>
      <c r="F10" s="26">
        <f>N26</f>
        <v>0</v>
      </c>
      <c r="G10" s="26">
        <f>ROUNDDOWN(M27,0)</f>
        <v>0</v>
      </c>
      <c r="H10" s="27">
        <f>L27</f>
        <v>42.708333333333336</v>
      </c>
      <c r="I10" s="14"/>
      <c r="K10" s="37"/>
      <c r="L10" s="37">
        <f>(M8-M9)*60</f>
        <v>33.333333333333336</v>
      </c>
      <c r="M10" s="37">
        <f>(N8-N9)*60</f>
        <v>0.5555555555555556</v>
      </c>
      <c r="N10" s="37"/>
      <c r="O10" s="3"/>
      <c r="P10" s="3"/>
    </row>
    <row r="11" spans="2:16" ht="14.25" thickBot="1" thickTop="1">
      <c r="B11" s="16"/>
      <c r="C11" s="31">
        <v>40</v>
      </c>
      <c r="D11" s="29">
        <f>K4</f>
        <v>2000</v>
      </c>
      <c r="E11" s="28" t="s">
        <v>10</v>
      </c>
      <c r="F11" s="26">
        <f>N5</f>
        <v>0</v>
      </c>
      <c r="G11" s="26">
        <f>ROUNDDOWN(M6,0)</f>
        <v>1</v>
      </c>
      <c r="H11" s="27">
        <f>L6</f>
        <v>23.33333333333333</v>
      </c>
      <c r="I11" s="14"/>
      <c r="K11" s="37"/>
      <c r="L11" s="37"/>
      <c r="M11" s="37"/>
      <c r="N11" s="37"/>
      <c r="O11" s="3"/>
      <c r="P11" s="3"/>
    </row>
    <row r="12" spans="2:16" ht="14.25" thickBot="1" thickTop="1">
      <c r="B12" s="16"/>
      <c r="C12" s="31">
        <v>49.4</v>
      </c>
      <c r="D12" s="30">
        <f>K12</f>
        <v>2470</v>
      </c>
      <c r="E12" s="12" t="s">
        <v>14</v>
      </c>
      <c r="F12" s="4">
        <f>N13</f>
        <v>0</v>
      </c>
      <c r="G12" s="4">
        <f>ROUNDDOWN(M14,0)</f>
        <v>1</v>
      </c>
      <c r="H12" s="5">
        <f>L14</f>
        <v>42.91666666666667</v>
      </c>
      <c r="I12" s="14"/>
      <c r="K12" s="37">
        <f>B4*49.4+C4</f>
        <v>2470</v>
      </c>
      <c r="L12" s="37">
        <f>K12/C7</f>
        <v>102.91666666666667</v>
      </c>
      <c r="M12" s="37">
        <f>L12/60</f>
        <v>1.715277777777778</v>
      </c>
      <c r="N12" s="37">
        <f>M12/60</f>
        <v>0.028587962962962964</v>
      </c>
      <c r="O12" s="3"/>
      <c r="P12" s="3"/>
    </row>
    <row r="13" spans="2:16" ht="14.25" thickBot="1" thickTop="1">
      <c r="B13" s="16"/>
      <c r="C13" s="31">
        <v>72</v>
      </c>
      <c r="D13" s="29">
        <f>K16</f>
        <v>3600</v>
      </c>
      <c r="E13" s="28" t="s">
        <v>15</v>
      </c>
      <c r="F13" s="26">
        <f>N17</f>
        <v>0</v>
      </c>
      <c r="G13" s="26">
        <f>ROUNDDOWN(M18,0)</f>
        <v>2</v>
      </c>
      <c r="H13" s="27">
        <f>L18</f>
        <v>30</v>
      </c>
      <c r="I13" s="14"/>
      <c r="K13" s="37" t="s">
        <v>14</v>
      </c>
      <c r="L13" s="37">
        <f>ROUNDDOWN(L12,0)</f>
        <v>102</v>
      </c>
      <c r="M13" s="37">
        <f>ROUNDDOWN(M12,0)</f>
        <v>1</v>
      </c>
      <c r="N13" s="37">
        <f>ROUNDDOWN(N12,0)</f>
        <v>0</v>
      </c>
      <c r="O13" s="3"/>
      <c r="P13" s="3"/>
    </row>
    <row r="14" spans="2:16" ht="14.25" thickBot="1" thickTop="1">
      <c r="B14" s="16"/>
      <c r="C14" s="31">
        <v>80</v>
      </c>
      <c r="D14" s="30">
        <f>K21</f>
        <v>4000</v>
      </c>
      <c r="E14" s="12" t="s">
        <v>16</v>
      </c>
      <c r="F14" s="4">
        <f>N22</f>
        <v>0</v>
      </c>
      <c r="G14" s="4">
        <f>ROUNDDOWN(M23,0)</f>
        <v>2</v>
      </c>
      <c r="H14" s="5">
        <f>L23</f>
        <v>46.66666666666666</v>
      </c>
      <c r="I14" s="14"/>
      <c r="K14" s="37"/>
      <c r="L14" s="37">
        <f>(M12-M13)*60</f>
        <v>42.91666666666667</v>
      </c>
      <c r="M14" s="37">
        <f>(N12-N13)*60</f>
        <v>1.715277777777778</v>
      </c>
      <c r="N14" s="37"/>
      <c r="O14" s="3"/>
      <c r="P14" s="3"/>
    </row>
    <row r="15" spans="2:16" ht="13.5" thickTop="1">
      <c r="B15" s="24" t="s">
        <v>7</v>
      </c>
      <c r="C15" s="13"/>
      <c r="D15" s="13"/>
      <c r="E15" s="13"/>
      <c r="F15" s="13"/>
      <c r="G15" s="13"/>
      <c r="H15" s="13"/>
      <c r="I15" s="14"/>
      <c r="K15" s="37"/>
      <c r="L15" s="37"/>
      <c r="M15" s="37"/>
      <c r="N15" s="37"/>
      <c r="O15" s="3"/>
      <c r="P15" s="3"/>
    </row>
    <row r="16" spans="2:16" ht="12.75">
      <c r="B16" s="24" t="s">
        <v>21</v>
      </c>
      <c r="C16" s="13"/>
      <c r="D16" s="13"/>
      <c r="E16" s="13"/>
      <c r="F16" s="13"/>
      <c r="G16" s="13"/>
      <c r="H16" s="13"/>
      <c r="I16" s="14"/>
      <c r="K16" s="37">
        <f>B4*72+C4</f>
        <v>3600</v>
      </c>
      <c r="L16" s="37">
        <f>K16/C7</f>
        <v>150</v>
      </c>
      <c r="M16" s="37">
        <f>L16/60</f>
        <v>2.5</v>
      </c>
      <c r="N16" s="37">
        <f>M16/60</f>
        <v>0.041666666666666664</v>
      </c>
      <c r="O16" s="3"/>
      <c r="P16" s="3"/>
    </row>
    <row r="17" spans="2:16" ht="12.75">
      <c r="B17" s="24" t="s">
        <v>25</v>
      </c>
      <c r="C17" s="13"/>
      <c r="D17" s="13"/>
      <c r="E17" s="13"/>
      <c r="F17" s="13"/>
      <c r="G17" s="42" t="s">
        <v>8</v>
      </c>
      <c r="H17" s="43"/>
      <c r="I17" s="14"/>
      <c r="K17" s="37" t="s">
        <v>18</v>
      </c>
      <c r="L17" s="37">
        <f>ROUNDDOWN(L16,0)</f>
        <v>150</v>
      </c>
      <c r="M17" s="37">
        <f>ROUNDDOWN(M16,0)</f>
        <v>2</v>
      </c>
      <c r="N17" s="37">
        <f>ROUNDDOWN(N16,0)</f>
        <v>0</v>
      </c>
      <c r="O17" s="3"/>
      <c r="P17" s="3"/>
    </row>
    <row r="18" spans="2:16" ht="12.75">
      <c r="B18" s="24" t="s">
        <v>26</v>
      </c>
      <c r="C18" s="13"/>
      <c r="D18" s="13"/>
      <c r="E18" s="13"/>
      <c r="F18" s="13"/>
      <c r="G18" s="13"/>
      <c r="H18" s="13"/>
      <c r="I18" s="14"/>
      <c r="K18" s="37"/>
      <c r="L18" s="37">
        <f>(M16-M17)*60</f>
        <v>30</v>
      </c>
      <c r="M18" s="37">
        <f>(N16-N17)*60</f>
        <v>2.5</v>
      </c>
      <c r="N18" s="37"/>
      <c r="O18" s="3"/>
      <c r="P18" s="3"/>
    </row>
    <row r="19" spans="2:16" ht="12.75">
      <c r="B19" s="24" t="s">
        <v>27</v>
      </c>
      <c r="C19" s="13"/>
      <c r="D19" s="13"/>
      <c r="E19" s="13"/>
      <c r="F19" s="13"/>
      <c r="G19" s="38" t="s">
        <v>22</v>
      </c>
      <c r="H19" s="39"/>
      <c r="I19" s="14"/>
      <c r="K19" s="37"/>
      <c r="L19" s="37"/>
      <c r="M19" s="37"/>
      <c r="N19" s="37"/>
      <c r="O19" s="3"/>
      <c r="P19" s="3"/>
    </row>
    <row r="20" spans="2:16" ht="12.75" customHeight="1">
      <c r="B20" s="24" t="s">
        <v>28</v>
      </c>
      <c r="C20" s="13"/>
      <c r="D20" s="13"/>
      <c r="E20" s="13"/>
      <c r="F20" s="13"/>
      <c r="G20" s="39"/>
      <c r="H20" s="39"/>
      <c r="I20" s="14"/>
      <c r="K20" s="37"/>
      <c r="L20" s="37"/>
      <c r="M20" s="37"/>
      <c r="N20" s="37"/>
      <c r="O20" s="3"/>
      <c r="P20" s="3"/>
    </row>
    <row r="21" spans="2:16" ht="12.75">
      <c r="B21" s="24" t="s">
        <v>29</v>
      </c>
      <c r="C21" s="13"/>
      <c r="D21" s="13"/>
      <c r="E21" s="13"/>
      <c r="F21" s="13"/>
      <c r="G21" s="39"/>
      <c r="H21" s="39"/>
      <c r="I21" s="14"/>
      <c r="K21" s="37">
        <f>B4*80+C4</f>
        <v>4000</v>
      </c>
      <c r="L21" s="37">
        <f>K21/C7</f>
        <v>166.66666666666666</v>
      </c>
      <c r="M21" s="37">
        <f>L21/60</f>
        <v>2.7777777777777777</v>
      </c>
      <c r="N21" s="37">
        <f>M21/60</f>
        <v>0.046296296296296294</v>
      </c>
      <c r="O21" s="3"/>
      <c r="P21" s="3"/>
    </row>
    <row r="22" spans="2:16" ht="13.5" thickBot="1">
      <c r="B22" s="18"/>
      <c r="C22" s="19"/>
      <c r="D22" s="19"/>
      <c r="E22" s="19"/>
      <c r="F22" s="19"/>
      <c r="G22" s="19"/>
      <c r="H22" s="19"/>
      <c r="I22" s="20"/>
      <c r="K22" s="37" t="s">
        <v>19</v>
      </c>
      <c r="L22" s="37">
        <f>ROUNDDOWN(L21,0)</f>
        <v>166</v>
      </c>
      <c r="M22" s="37">
        <f>ROUNDDOWN(M21,0)</f>
        <v>2</v>
      </c>
      <c r="N22" s="37">
        <f>ROUNDDOWN(N21,0)</f>
        <v>0</v>
      </c>
      <c r="O22" s="3"/>
      <c r="P22" s="3"/>
    </row>
    <row r="23" spans="11:16" ht="13.5" thickTop="1">
      <c r="K23" s="37"/>
      <c r="L23" s="37">
        <f>(M21-M22)*60</f>
        <v>46.66666666666666</v>
      </c>
      <c r="M23" s="37">
        <f>(N21-N22)*60</f>
        <v>2.7777777777777777</v>
      </c>
      <c r="N23" s="37"/>
      <c r="O23" s="3"/>
      <c r="P23" s="3"/>
    </row>
    <row r="24" spans="11:16" ht="12.75">
      <c r="K24" s="37"/>
      <c r="L24" s="37"/>
      <c r="M24" s="37"/>
      <c r="N24" s="37"/>
      <c r="O24" s="3"/>
      <c r="P24" s="3"/>
    </row>
    <row r="25" spans="11:16" ht="12.75">
      <c r="K25" s="37">
        <f>B4*20.5+C4</f>
        <v>1025</v>
      </c>
      <c r="L25" s="37">
        <f>K25/C7</f>
        <v>42.708333333333336</v>
      </c>
      <c r="M25" s="37">
        <f>L25/60</f>
        <v>0.7118055555555556</v>
      </c>
      <c r="N25" s="37">
        <f>M25/60</f>
        <v>0.011863425925925927</v>
      </c>
      <c r="O25" s="3"/>
      <c r="P25" s="3"/>
    </row>
    <row r="26" spans="11:16" ht="12.75">
      <c r="K26" s="37" t="s">
        <v>20</v>
      </c>
      <c r="L26" s="37">
        <f>ROUNDDOWN(L25,0)</f>
        <v>42</v>
      </c>
      <c r="M26" s="37">
        <f>ROUNDDOWN(M25,0)</f>
        <v>0</v>
      </c>
      <c r="N26" s="37">
        <f>ROUNDDOWN(N25,0)</f>
        <v>0</v>
      </c>
      <c r="O26" s="3"/>
      <c r="P26" s="3"/>
    </row>
    <row r="27" spans="11:16" ht="12.75">
      <c r="K27" s="37"/>
      <c r="L27" s="37">
        <f>(M25-M26)*60</f>
        <v>42.708333333333336</v>
      </c>
      <c r="M27" s="37">
        <f>(N25-N26)*60</f>
        <v>0.7118055555555556</v>
      </c>
      <c r="N27" s="37"/>
      <c r="O27" s="3"/>
      <c r="P27" s="3"/>
    </row>
    <row r="28" spans="3:15" ht="12.75">
      <c r="C28" s="7"/>
      <c r="D28" s="7"/>
      <c r="E28" s="7"/>
      <c r="F28" s="9"/>
      <c r="G28" s="32"/>
      <c r="H28" s="9"/>
      <c r="K28" s="35"/>
      <c r="L28" s="35"/>
      <c r="M28" s="35"/>
      <c r="N28" s="35"/>
      <c r="O28" s="3"/>
    </row>
    <row r="29" spans="3:15" ht="12.75">
      <c r="C29" s="8"/>
      <c r="D29" s="8"/>
      <c r="E29" s="8"/>
      <c r="F29" s="10"/>
      <c r="G29" s="11"/>
      <c r="H29" s="11"/>
      <c r="K29" s="35"/>
      <c r="L29" s="35"/>
      <c r="M29" s="35"/>
      <c r="N29" s="35"/>
      <c r="O29" s="3"/>
    </row>
    <row r="30" spans="3:15" ht="12.75">
      <c r="C30" s="7"/>
      <c r="D30" s="7"/>
      <c r="E30" s="7"/>
      <c r="F30" s="10"/>
      <c r="G30" s="11"/>
      <c r="H30" s="11"/>
      <c r="K30" s="35"/>
      <c r="L30" s="35"/>
      <c r="M30" s="35"/>
      <c r="N30" s="35"/>
      <c r="O30" s="3"/>
    </row>
    <row r="31" spans="11:15" ht="12.75">
      <c r="K31" s="35"/>
      <c r="L31" s="35"/>
      <c r="M31" s="35"/>
      <c r="N31" s="35"/>
      <c r="O31" s="3"/>
    </row>
    <row r="32" spans="11:15" ht="12.75">
      <c r="K32" s="35"/>
      <c r="L32" s="35"/>
      <c r="M32" s="35"/>
      <c r="N32" s="35"/>
      <c r="O32" s="3"/>
    </row>
    <row r="33" spans="11:15" ht="12.75">
      <c r="K33" s="36"/>
      <c r="L33" s="36"/>
      <c r="M33" s="36"/>
      <c r="N33" s="36"/>
      <c r="O33" s="3"/>
    </row>
    <row r="34" spans="11:15" ht="12.75">
      <c r="K34" s="36"/>
      <c r="L34" s="36"/>
      <c r="M34" s="36"/>
      <c r="N34" s="36"/>
      <c r="O34" s="3"/>
    </row>
    <row r="35" spans="11:15" ht="12.75">
      <c r="K35" s="36"/>
      <c r="L35" s="36"/>
      <c r="M35" s="36"/>
      <c r="N35" s="36"/>
      <c r="O35" s="3"/>
    </row>
    <row r="36" spans="11:15" ht="12.75">
      <c r="K36" s="36"/>
      <c r="L36" s="36"/>
      <c r="M36" s="36"/>
      <c r="N36" s="36"/>
      <c r="O36" s="3"/>
    </row>
    <row r="37" spans="11:15" ht="12.75">
      <c r="K37" s="36"/>
      <c r="L37" s="36"/>
      <c r="M37" s="36"/>
      <c r="N37" s="36"/>
      <c r="O37" s="3"/>
    </row>
    <row r="38" spans="11:15" ht="12.75">
      <c r="K38" s="36"/>
      <c r="L38" s="36"/>
      <c r="M38" s="36"/>
      <c r="N38" s="36"/>
      <c r="O38" s="3"/>
    </row>
    <row r="39" spans="11:15" ht="12.75">
      <c r="K39" s="3"/>
      <c r="L39" s="3"/>
      <c r="M39" s="3"/>
      <c r="N39" s="3"/>
      <c r="O39" s="3"/>
    </row>
    <row r="40" spans="11:15" ht="12.75">
      <c r="K40" s="3"/>
      <c r="L40" s="3"/>
      <c r="M40" s="3"/>
      <c r="N40" s="3"/>
      <c r="O40" s="3"/>
    </row>
    <row r="41" spans="11:15" ht="12.75">
      <c r="K41" s="3"/>
      <c r="L41" s="3"/>
      <c r="M41" s="3"/>
      <c r="N41" s="3"/>
      <c r="O41" s="3"/>
    </row>
    <row r="42" spans="11:15" ht="12.75">
      <c r="K42" s="3"/>
      <c r="L42" s="3"/>
      <c r="M42" s="3"/>
      <c r="N42" s="3"/>
      <c r="O42" s="3"/>
    </row>
  </sheetData>
  <sheetProtection password="E560" sheet="1" objects="1" scenarios="1" selectLockedCells="1"/>
  <mergeCells count="5">
    <mergeCell ref="G19:H21"/>
    <mergeCell ref="B2:C2"/>
    <mergeCell ref="G17:H17"/>
    <mergeCell ref="D7:D8"/>
    <mergeCell ref="E4:H4"/>
  </mergeCells>
  <hyperlinks>
    <hyperlink ref="G17" r:id="rId1" display="www.brianpritchard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 Pritchard</dc:creator>
  <cp:keywords/>
  <dc:description/>
  <cp:lastModifiedBy>Brian R Pritchard</cp:lastModifiedBy>
  <dcterms:created xsi:type="dcterms:W3CDTF">2006-09-22T17:20:42Z</dcterms:created>
  <dcterms:modified xsi:type="dcterms:W3CDTF">2008-11-12T11:30:21Z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